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56A6DDAC-8E25-406C-B00A-E63B94671523}" xr6:coauthVersionLast="47" xr6:coauthVersionMax="47" xr10:uidLastSave="{00000000-0000-0000-0000-000000000000}"/>
  <workbookProtection workbookAlgorithmName="SHA-512" workbookHashValue="2s++PHl1s8dbApkt8kfHy+MTJWDfCjRiZXjPZ2oUMNPnBPF86DTM2d7/vE1mMD2OwIEgXzNubalYTBVERGxa/g==" workbookSaltValue="H2LN+rAwnOkiyP+rX9svHQ==" workbookSpinCount="100000" lockStructure="1"/>
  <bookViews>
    <workbookView xWindow="-120" yWindow="-120" windowWidth="38640" windowHeight="21240" xr2:uid="{00000000-000D-0000-FFFF-FFFF00000000}"/>
  </bookViews>
  <sheets>
    <sheet name="Kriterien" sheetId="1" r:id="rId1"/>
    <sheet name="Tabelle2" sheetId="2" r:id="rId2"/>
    <sheet name="Tabelle3" sheetId="3" r:id="rId3"/>
  </sheets>
  <definedNames>
    <definedName name="Acker">Tabelle2!$D$1:$D$3</definedName>
    <definedName name="Gemüse">Tabelle2!$E$1:$E$3</definedName>
    <definedName name="Grünland">Tabelle2!$C$1:$C$3</definedName>
    <definedName name="JN">Tabelle2!$B$1:$B$2</definedName>
    <definedName name="Tierbesatz">Tabelle2!$F$1:$F$3</definedName>
    <definedName name="x">Tabelle2!$A$1:$A$2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43" i="1"/>
  <c r="F47" i="1"/>
  <c r="D20" i="1"/>
  <c r="F51" i="1" l="1"/>
  <c r="F50" i="1"/>
  <c r="F19" i="1" l="1"/>
  <c r="F20" i="1" l="1"/>
  <c r="F49" i="1" l="1"/>
  <c r="D43" i="1"/>
  <c r="D42" i="1"/>
  <c r="D41" i="1"/>
  <c r="D22" i="1" l="1"/>
  <c r="D21" i="1"/>
  <c r="D19" i="1"/>
  <c r="D18" i="1"/>
  <c r="D17" i="1"/>
  <c r="F22" i="1"/>
  <c r="D68" i="1"/>
  <c r="D25" i="1" l="1"/>
  <c r="F69" i="1" l="1"/>
  <c r="F68" i="1"/>
  <c r="F28" i="1"/>
  <c r="F27" i="1"/>
  <c r="F26" i="1"/>
  <c r="F25" i="1"/>
  <c r="G28" i="1" s="1"/>
  <c r="F17" i="1"/>
  <c r="G69" i="1" l="1"/>
  <c r="D38" i="1"/>
  <c r="D37" i="1"/>
  <c r="D69" i="1"/>
  <c r="D28" i="1"/>
  <c r="D27" i="1"/>
  <c r="D26" i="1"/>
  <c r="D56" i="1" l="1"/>
  <c r="D55" i="1"/>
  <c r="D54" i="1"/>
  <c r="F62" i="1"/>
  <c r="F56" i="1"/>
  <c r="F55" i="1"/>
  <c r="F54" i="1"/>
  <c r="G56" i="1" l="1"/>
  <c r="D62" i="1"/>
  <c r="D61" i="1"/>
  <c r="D60" i="1"/>
  <c r="D59" i="1"/>
  <c r="F48" i="1"/>
  <c r="G51" i="1"/>
  <c r="D31" i="1"/>
  <c r="D34" i="1"/>
  <c r="D33" i="1"/>
  <c r="D32" i="1"/>
  <c r="F61" i="1" l="1"/>
  <c r="F60" i="1"/>
  <c r="F59" i="1"/>
  <c r="F42" i="1"/>
  <c r="F41" i="1"/>
  <c r="F38" i="1"/>
  <c r="F37" i="1"/>
  <c r="F34" i="1"/>
  <c r="F33" i="1"/>
  <c r="F32" i="1"/>
  <c r="F31" i="1"/>
  <c r="F21" i="1"/>
  <c r="F18" i="1"/>
  <c r="G38" i="1" l="1"/>
  <c r="G62" i="1"/>
  <c r="G43" i="1"/>
  <c r="G34" i="1"/>
  <c r="G22" i="1"/>
  <c r="C73" i="1" l="1"/>
  <c r="C75" i="1" s="1"/>
</calcChain>
</file>

<file path=xl/sharedStrings.xml><?xml version="1.0" encoding="utf-8"?>
<sst xmlns="http://schemas.openxmlformats.org/spreadsheetml/2006/main" count="157" uniqueCount="117">
  <si>
    <t>Betriebsorientierte Risikobewertung für landwirtschaftliche Betriebe</t>
  </si>
  <si>
    <t>Allgemeine Informationen zum Betrieb</t>
  </si>
  <si>
    <t>Name</t>
  </si>
  <si>
    <t xml:space="preserve">Adresse </t>
  </si>
  <si>
    <t>Allgemeines</t>
  </si>
  <si>
    <t>freies Eingabefeld (Textfeld)</t>
  </si>
  <si>
    <t>Kriterien</t>
  </si>
  <si>
    <t>Mehrfachangaben möglich</t>
  </si>
  <si>
    <t xml:space="preserve">Maßnahmen ohne Statusverlust Sanktion 3    </t>
  </si>
  <si>
    <t>Maßnahmen ohne Statusverlust nur Sanktion 1 und/oder 2</t>
  </si>
  <si>
    <t>x</t>
  </si>
  <si>
    <t xml:space="preserve"> </t>
  </si>
  <si>
    <t>Menge der betreffenden Erzeugnisse in der Direktvermarktung</t>
  </si>
  <si>
    <t>Nicht relevant</t>
  </si>
  <si>
    <t>Eine Antwort auswählen</t>
  </si>
  <si>
    <t>Ja</t>
  </si>
  <si>
    <t>Nein</t>
  </si>
  <si>
    <t>Keine Maßnahme</t>
  </si>
  <si>
    <t>Risiko des Vertauschens von Erzeugnissen</t>
  </si>
  <si>
    <t>Liegt ein Neueinstieg vor?</t>
  </si>
  <si>
    <t>Ja, neuer Betrieb bis zur zweiten Jahreskontrolle</t>
  </si>
  <si>
    <t xml:space="preserve">Ja, Lohntätigkeit für konventionelle Dritte </t>
  </si>
  <si>
    <t>Auswahlfeld (drop-down; "x")</t>
  </si>
  <si>
    <t>Art, Größe und Struktur des Unternehmens</t>
  </si>
  <si>
    <r>
      <t>Bitte wählen Sie mit "</t>
    </r>
    <r>
      <rPr>
        <b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>" die Antwort aus, die zutrifft.</t>
    </r>
  </si>
  <si>
    <t>Kategorien von Erzeugnissen</t>
  </si>
  <si>
    <t>Dauer des Produktionsintervalls/-umschlags</t>
  </si>
  <si>
    <t>Geflügelmast (ausgenommen Eigenbedarf)</t>
  </si>
  <si>
    <t>komplexe spezialisierte Tierhaltungsbetriebe (Produktion von Elterntiere, Junghennenaufzucht, Ferkelproduktion, spezielle Brut-Aquakultur)</t>
  </si>
  <si>
    <r>
      <rPr>
        <sz val="11"/>
        <color theme="1"/>
        <rFont val="Calibri"/>
        <family val="2"/>
        <scheme val="minor"/>
      </rP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die Kriterien aus, die zutreffen</t>
    </r>
    <r>
      <rPr>
        <i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Mehrfachangaben möglich</t>
    </r>
    <r>
      <rPr>
        <i/>
        <sz val="11"/>
        <color theme="1"/>
        <rFont val="Calibri"/>
        <family val="2"/>
        <scheme val="minor"/>
      </rPr>
      <t>)!</t>
    </r>
  </si>
  <si>
    <t>Summe</t>
  </si>
  <si>
    <t>bis 30 ha</t>
  </si>
  <si>
    <t>über 30 ha</t>
  </si>
  <si>
    <t>bis 50 ha</t>
  </si>
  <si>
    <t>über 50 ha oder Flächentausch</t>
  </si>
  <si>
    <t>bis 0,5 ha</t>
  </si>
  <si>
    <r>
      <t>Bitte wählen Sie die Art, Größe und Struktur des Unternehmens aus (</t>
    </r>
    <r>
      <rPr>
        <b/>
        <i/>
        <sz val="11"/>
        <color rgb="FFFF0000"/>
        <rFont val="Calibri"/>
        <family val="2"/>
        <scheme val="minor"/>
      </rPr>
      <t>Mehrfachangaben möglich)</t>
    </r>
    <r>
      <rPr>
        <sz val="11"/>
        <color theme="1"/>
        <rFont val="Calibri"/>
        <family val="2"/>
        <scheme val="minor"/>
      </rPr>
      <t>!</t>
    </r>
  </si>
  <si>
    <t>LFBIS-Nummer</t>
  </si>
  <si>
    <t>Risikoklasse</t>
  </si>
  <si>
    <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das Kriterium aus, das zutrifft (</t>
    </r>
    <r>
      <rPr>
        <b/>
        <i/>
        <sz val="11"/>
        <color rgb="FFFF0000"/>
        <rFont val="Calibri"/>
        <family val="2"/>
        <scheme val="minor"/>
      </rPr>
      <t>nur EINE Antwort möglich</t>
    </r>
    <r>
      <rPr>
        <sz val="11"/>
        <color theme="1"/>
        <rFont val="Calibri"/>
        <family val="2"/>
        <scheme val="minor"/>
      </rPr>
      <t>)!</t>
    </r>
  </si>
  <si>
    <t>1.</t>
  </si>
  <si>
    <t>2.</t>
  </si>
  <si>
    <t>3.</t>
  </si>
  <si>
    <t>4.1.</t>
  </si>
  <si>
    <t>4.2.</t>
  </si>
  <si>
    <t>4.4.</t>
  </si>
  <si>
    <t>4.6.</t>
  </si>
  <si>
    <t>4.5.</t>
  </si>
  <si>
    <t>Inanspruchnahme von Ausnahmen</t>
  </si>
  <si>
    <t>siehe Kriterium 1. Ergebnisse früherer Kontrollen</t>
  </si>
  <si>
    <r>
      <rPr>
        <sz val="11"/>
        <color theme="1"/>
        <rFont val="Calibri"/>
        <family val="2"/>
        <scheme val="minor"/>
      </rPr>
      <t>Dieses Kriterium ist nicht auszufüllen</t>
    </r>
    <r>
      <rPr>
        <i/>
        <sz val="11"/>
        <color theme="1"/>
        <rFont val="Calibri"/>
        <family val="2"/>
        <scheme val="minor"/>
      </rPr>
      <t>!</t>
    </r>
  </si>
  <si>
    <t>Nicht relevant, da Erstkontrolle</t>
  </si>
  <si>
    <t>Funktionen für die Berechnung</t>
  </si>
  <si>
    <t>Punkte-anzahl berechnet</t>
  </si>
  <si>
    <t>Punkte-anzahl zu vergeben</t>
  </si>
  <si>
    <t>0/1</t>
  </si>
  <si>
    <t>0/4</t>
  </si>
  <si>
    <t>0/6</t>
  </si>
  <si>
    <t>0/10</t>
  </si>
  <si>
    <t>0/0</t>
  </si>
  <si>
    <t>0/3</t>
  </si>
  <si>
    <t>0/5</t>
  </si>
  <si>
    <t>0/7</t>
  </si>
  <si>
    <t>0/2</t>
  </si>
  <si>
    <t>0/1/4</t>
  </si>
  <si>
    <t>0/4/7</t>
  </si>
  <si>
    <t>0/7/10</t>
  </si>
  <si>
    <t>0/0/7</t>
  </si>
  <si>
    <t>0/4/7/10</t>
  </si>
  <si>
    <t>von 0,5 bis 5 ha</t>
  </si>
  <si>
    <t>über 0,5 ha</t>
  </si>
  <si>
    <t>Legehennen, Zucht- und Mastschweine, Aquakultur, einfache Tierhaltungsbetriebe (ausgenommen Eigenbedarf)</t>
  </si>
  <si>
    <t>Grünland</t>
  </si>
  <si>
    <t>Acker</t>
  </si>
  <si>
    <t>Gemüse- und Spezialkulturen sowie Obst- und Weinbau</t>
  </si>
  <si>
    <t>Tierbesatz</t>
  </si>
  <si>
    <t>Zukauf von nicht im Betriebsmittelkatalog gelisteten Dünge- und Pflanzenschutzmitteln, ausgenommen Wirtschaftsdünger</t>
  </si>
  <si>
    <t>Milchleistung über 5500 kg jährlich;                                                                                                                                                                                                                                                                                                                                                                                                                                                                                 bei milchbetonten Tierrassen (Fleckvieh, Holstein Friesian, Braunvieh, und Montbeliarde) Milchleistung über 7300 kg jährlich</t>
  </si>
  <si>
    <t>über 5 ha</t>
  </si>
  <si>
    <t>Kulturen unter Glas oder Folientunnel</t>
  </si>
  <si>
    <t>0/12</t>
  </si>
  <si>
    <t>4.3.1.</t>
  </si>
  <si>
    <t>4.3.2.</t>
  </si>
  <si>
    <t>Risikoklasse 1: 17 - 32 Punkte</t>
  </si>
  <si>
    <t>Risikoklasse 2: 33 - 48 Punkte</t>
  </si>
  <si>
    <t>Risikoklasse 3: 49 - 76 Punkte</t>
  </si>
  <si>
    <t>Risikoklasse 0:   1 - 16 Punkte</t>
  </si>
  <si>
    <r>
      <t>Ergebnisse früherer Kontrollen</t>
    </r>
    <r>
      <rPr>
        <b/>
        <vertAlign val="superscript"/>
        <sz val="13"/>
        <color theme="1"/>
        <rFont val="Calibri"/>
        <family val="2"/>
        <scheme val="minor"/>
      </rPr>
      <t>1)</t>
    </r>
  </si>
  <si>
    <r>
      <t>Jahresumsatz bis € 50.000
alternativ: bis zu 5 Produkte</t>
    </r>
    <r>
      <rPr>
        <vertAlign val="superscript"/>
        <sz val="11"/>
        <rFont val="Calibri"/>
        <family val="2"/>
        <scheme val="minor"/>
      </rPr>
      <t>2)</t>
    </r>
  </si>
  <si>
    <r>
      <t>Jahresumsatz über € 200.001
alternativ: ab 21 Produkte</t>
    </r>
    <r>
      <rPr>
        <vertAlign val="superscript"/>
        <sz val="11"/>
        <rFont val="Calibri"/>
        <family val="2"/>
        <scheme val="minor"/>
      </rPr>
      <t>2)</t>
    </r>
  </si>
  <si>
    <r>
      <t>Jahresumsatz € 50.001 bis € 200.000
alternativ: 6 bis zu 20 Produkte</t>
    </r>
    <r>
      <rPr>
        <vertAlign val="superscript"/>
        <sz val="11"/>
        <rFont val="Calibri"/>
        <family val="2"/>
        <scheme val="minor"/>
      </rPr>
      <t>2)</t>
    </r>
  </si>
  <si>
    <r>
      <t>Unterschiedlicher Status einer Kultur am Biobetrieb mit Absicht der Vermarktung und/oder rückwirkende Anerkennung in der Rinderhaltung</t>
    </r>
    <r>
      <rPr>
        <vertAlign val="superscript"/>
        <sz val="11"/>
        <rFont val="Calibri"/>
        <family val="2"/>
        <scheme val="minor"/>
      </rPr>
      <t>3)</t>
    </r>
  </si>
  <si>
    <r>
      <t>Ja, Vergabe von Tätigkeiten an Dritte ohne eigenen Kontrollvertrag</t>
    </r>
    <r>
      <rPr>
        <vertAlign val="superscript"/>
        <sz val="11"/>
        <rFont val="Calibri"/>
        <family val="2"/>
        <scheme val="minor"/>
      </rPr>
      <t>4)</t>
    </r>
  </si>
  <si>
    <t>&lt; 1,8 GVE/ha</t>
  </si>
  <si>
    <t>≥ 1,8 GVE/ha</t>
  </si>
  <si>
    <t>Ausdrucke sowie elektronische Kopien außerhalb der Kommunikationsplattform Verbraucher:innengesundheit unterliegen nicht dem Änderungsdienst!</t>
  </si>
  <si>
    <t>geändert</t>
  </si>
  <si>
    <t>fachlich geprüft</t>
  </si>
  <si>
    <t>QM geprüft</t>
  </si>
  <si>
    <t>genehmigt</t>
  </si>
  <si>
    <t>Geschäftsstelle EU-Qua-DG</t>
  </si>
  <si>
    <t>Kontrollausschuss gem. § 5 EU-QuaDG</t>
  </si>
  <si>
    <t>Datum</t>
  </si>
  <si>
    <t>Zeichnung</t>
  </si>
  <si>
    <t>ohne Unterschrift</t>
  </si>
  <si>
    <t>elektronisch gezeichnet</t>
  </si>
  <si>
    <t>AG Kontrollplanung</t>
  </si>
  <si>
    <r>
      <t>Maßnahme A/B nicht am Betrieb verursacht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</si>
  <si>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Maßnahme A/ B am Betrieb verursacht</t>
    </r>
    <r>
      <rPr>
        <vertAlign val="superscript"/>
        <sz val="11"/>
        <color theme="1"/>
        <rFont val="Calibri"/>
        <family val="2"/>
        <scheme val="minor"/>
      </rPr>
      <t>5)</t>
    </r>
  </si>
  <si>
    <t>Nachvollziehbare Aufzeichnungen und die Vorsorgemaßnahmen gemäß RILI_0007 werden eingehalten</t>
  </si>
  <si>
    <t>Verläßlichkeit der Eigenkontrolle, QM-System, Einhaltung der Vorsorgemaßnahmen</t>
  </si>
  <si>
    <t>Wiederholte Feststellung mangelhafter Aufzeichungen oder Vorsorgemaßnahmen gemäß RILI_0007 werden nicht eingehalten.</t>
  </si>
  <si>
    <t>Konventioneller Teilbetrieb, Risiko der Vermischung von Betriebsmitteln oder Produkten vorhanden</t>
  </si>
  <si>
    <t>Ein:e Betriebsführer:-in mit offensichtlich bestehendem nicht-biologischen Zweitbetrieb</t>
  </si>
  <si>
    <t>Werden Lohntätigkeiten/Tätigkeiten von Subunternehmern durchgeführt?</t>
  </si>
  <si>
    <t>keine Fläche, nur Bienenhaltung und/oder Aquakultur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</si>
  <si>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Betrachtungszeitraum: Kontrollen des vollständigen aktuellen Jahres (inkludiert Sanktionierungen auf Basis der Ergebnisse früherer Kontrollen (Jahreskontrollen, Stichprobenkontrollen, Zusatzkontrollen,..)) 
</t>
    </r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Kann der Jahresumsatz in der Direktvermarktung nicht erhoben werden, so ist alternativ die Anzahl der einzelnen Produkte zur Bewertung heranzuziehen. Diese Regelung bildet einen Ausnahmefall für einzelne Unternehmer.
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bezieht sich auf Rinder bei Betrieben mit rückwirkender Anerkennung gemäß VA_0006; Betrachtungszeitraum 3 Jahre ab Verordnungskonformität, z.B. Milch rückwirkend anerkannt, Fleisch nicht biologisch
</t>
    </r>
    <r>
      <rPr>
        <vertAlign val="superscript"/>
        <sz val="11"/>
        <color theme="1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 xml:space="preserve"> Die Bewertung des Risikos der vergebenen Lohntätigkeit erfolgt separat gem. RL_0002.
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 unabhängig davon, ob die Ware noch am Betrieb ist oder nicht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</si>
</sst>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3" borderId="0" xfId="0" applyFill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vertical="center"/>
    </xf>
    <xf numFmtId="0" fontId="0" fillId="7" borderId="0" xfId="0" applyFill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5" borderId="12" xfId="0" applyFill="1" applyBorder="1"/>
    <xf numFmtId="0" fontId="5" fillId="5" borderId="13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1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7" fillId="7" borderId="4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7" borderId="8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7" borderId="1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15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8" fillId="0" borderId="25" xfId="0" applyFont="1" applyBorder="1" applyAlignment="1">
      <alignment vertical="center"/>
    </xf>
    <xf numFmtId="0" fontId="0" fillId="6" borderId="1" xfId="0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6" borderId="11" xfId="0" applyFill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9" borderId="30" xfId="0" applyFill="1" applyBorder="1" applyAlignment="1" applyProtection="1">
      <alignment horizontal="center" vertical="center"/>
      <protection locked="0"/>
    </xf>
    <xf numFmtId="0" fontId="0" fillId="5" borderId="27" xfId="0" applyFill="1" applyBorder="1"/>
    <xf numFmtId="0" fontId="0" fillId="5" borderId="28" xfId="0" applyFill="1" applyBorder="1" applyAlignment="1">
      <alignment vertical="center"/>
    </xf>
    <xf numFmtId="0" fontId="0" fillId="5" borderId="26" xfId="0" applyFill="1" applyBorder="1"/>
    <xf numFmtId="0" fontId="0" fillId="5" borderId="31" xfId="0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0" fillId="10" borderId="11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vertical="center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5" fillId="12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wrapText="1"/>
    </xf>
    <xf numFmtId="0" fontId="8" fillId="0" borderId="33" xfId="0" applyFont="1" applyBorder="1" applyAlignment="1">
      <alignment vertical="top" wrapText="1"/>
    </xf>
    <xf numFmtId="0" fontId="0" fillId="0" borderId="0" xfId="0" applyProtection="1">
      <protection locked="0"/>
    </xf>
    <xf numFmtId="0" fontId="8" fillId="0" borderId="12" xfId="0" applyFont="1" applyBorder="1" applyAlignment="1">
      <alignment vertical="center"/>
    </xf>
    <xf numFmtId="14" fontId="16" fillId="0" borderId="0" xfId="0" applyNumberFormat="1" applyFont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4" fontId="15" fillId="0" borderId="18" xfId="0" applyNumberFormat="1" applyFont="1" applyBorder="1" applyAlignment="1">
      <alignment horizontal="center"/>
    </xf>
    <xf numFmtId="14" fontId="15" fillId="0" borderId="4" xfId="0" applyNumberFormat="1" applyFont="1" applyBorder="1" applyAlignment="1">
      <alignment horizontal="center"/>
    </xf>
    <xf numFmtId="14" fontId="15" fillId="0" borderId="19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13" borderId="9" xfId="0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29" xfId="0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0" fillId="2" borderId="5" xfId="0" applyFill="1" applyBorder="1"/>
    <xf numFmtId="0" fontId="0" fillId="0" borderId="28" xfId="0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view="pageLayout" zoomScale="80" zoomScaleNormal="100" zoomScalePageLayoutView="80" workbookViewId="0">
      <selection activeCell="C17" sqref="C17"/>
    </sheetView>
  </sheetViews>
  <sheetFormatPr baseColWidth="10" defaultColWidth="9.140625" defaultRowHeight="15" x14ac:dyDescent="0.25"/>
  <cols>
    <col min="1" max="1" width="46.28515625" customWidth="1"/>
    <col min="2" max="2" width="57.7109375" customWidth="1"/>
    <col min="3" max="3" width="28.85546875" customWidth="1"/>
    <col min="4" max="4" width="36.85546875" customWidth="1"/>
    <col min="5" max="5" width="5.85546875" customWidth="1"/>
    <col min="6" max="6" width="12.28515625" customWidth="1"/>
    <col min="7" max="8" width="9.140625" customWidth="1"/>
  </cols>
  <sheetData>
    <row r="1" spans="1:8" x14ac:dyDescent="0.25">
      <c r="A1" s="73"/>
    </row>
    <row r="2" spans="1:8" ht="26.25" x14ac:dyDescent="0.4">
      <c r="A2" s="5" t="s">
        <v>0</v>
      </c>
      <c r="B2" s="5"/>
      <c r="C2" s="6"/>
      <c r="D2" s="7"/>
    </row>
    <row r="3" spans="1:8" ht="17.25" customHeight="1" x14ac:dyDescent="0.4">
      <c r="A3" s="1"/>
    </row>
    <row r="4" spans="1:8" ht="17.25" customHeight="1" x14ac:dyDescent="0.4">
      <c r="A4" s="1"/>
    </row>
    <row r="5" spans="1:8" ht="16.5" customHeight="1" x14ac:dyDescent="0.4">
      <c r="A5" s="1"/>
      <c r="B5" s="20" t="s">
        <v>5</v>
      </c>
    </row>
    <row r="6" spans="1:8" ht="16.5" customHeight="1" x14ac:dyDescent="0.4">
      <c r="A6" s="1"/>
      <c r="B6" s="9" t="s">
        <v>14</v>
      </c>
    </row>
    <row r="7" spans="1:8" ht="16.5" customHeight="1" x14ac:dyDescent="0.4">
      <c r="A7" s="1"/>
      <c r="B7" s="2" t="s">
        <v>7</v>
      </c>
    </row>
    <row r="8" spans="1:8" ht="16.5" customHeight="1" x14ac:dyDescent="0.4">
      <c r="A8" s="1"/>
      <c r="B8" s="14" t="s">
        <v>22</v>
      </c>
    </row>
    <row r="9" spans="1:8" ht="16.5" customHeight="1" x14ac:dyDescent="0.4">
      <c r="A9" s="1"/>
      <c r="B9" s="19" t="s">
        <v>22</v>
      </c>
    </row>
    <row r="11" spans="1:8" ht="42.75" customHeight="1" thickBot="1" x14ac:dyDescent="0.3">
      <c r="A11" s="96" t="s">
        <v>4</v>
      </c>
      <c r="B11" s="97"/>
      <c r="C11" s="98"/>
    </row>
    <row r="12" spans="1:8" ht="22.5" customHeight="1" x14ac:dyDescent="0.25">
      <c r="A12" s="46" t="s">
        <v>1</v>
      </c>
      <c r="B12" s="3" t="s">
        <v>2</v>
      </c>
      <c r="C12" s="47"/>
    </row>
    <row r="13" spans="1:8" ht="31.5" customHeight="1" x14ac:dyDescent="0.25">
      <c r="A13" s="48"/>
      <c r="B13" s="3" t="s">
        <v>3</v>
      </c>
      <c r="C13" s="47"/>
    </row>
    <row r="14" spans="1:8" ht="25.5" customHeight="1" thickBot="1" x14ac:dyDescent="0.3">
      <c r="A14" s="49"/>
      <c r="B14" s="4" t="s">
        <v>37</v>
      </c>
      <c r="C14" s="50"/>
    </row>
    <row r="15" spans="1:8" ht="44.25" customHeight="1" thickBot="1" x14ac:dyDescent="0.3">
      <c r="A15" s="107" t="s">
        <v>6</v>
      </c>
      <c r="B15" s="108"/>
      <c r="C15" s="109"/>
      <c r="F15" s="39" t="s">
        <v>52</v>
      </c>
      <c r="G15" s="39" t="s">
        <v>53</v>
      </c>
      <c r="H15" s="39" t="s">
        <v>54</v>
      </c>
    </row>
    <row r="16" spans="1:8" ht="25.5" customHeight="1" x14ac:dyDescent="0.25">
      <c r="A16" s="51" t="s">
        <v>40</v>
      </c>
      <c r="B16" s="99" t="s">
        <v>39</v>
      </c>
      <c r="C16" s="100"/>
    </row>
    <row r="17" spans="1:8" ht="18.75" x14ac:dyDescent="0.25">
      <c r="A17" s="52" t="s">
        <v>87</v>
      </c>
      <c r="B17" s="24" t="s">
        <v>9</v>
      </c>
      <c r="C17" s="53" t="s">
        <v>11</v>
      </c>
      <c r="D17" s="30" t="str">
        <f t="shared" ref="D17:D22" si="0">IF(COUNTIF($C$17:$C$22,"x")&gt;=2,"ACHTUNG: Nur EIN Feld mit x angeben!","")</f>
        <v/>
      </c>
      <c r="F17">
        <f>IF(C17="x",1,0)</f>
        <v>0</v>
      </c>
      <c r="H17" s="40" t="s">
        <v>55</v>
      </c>
    </row>
    <row r="18" spans="1:8" ht="30" customHeight="1" x14ac:dyDescent="0.25">
      <c r="A18" s="54"/>
      <c r="B18" s="36" t="s">
        <v>8</v>
      </c>
      <c r="C18" s="55"/>
      <c r="D18" s="30" t="str">
        <f t="shared" si="0"/>
        <v/>
      </c>
      <c r="F18">
        <f>IF(C18="x",4,0)</f>
        <v>0</v>
      </c>
      <c r="H18" s="40" t="s">
        <v>56</v>
      </c>
    </row>
    <row r="19" spans="1:8" ht="30.75" customHeight="1" x14ac:dyDescent="0.25">
      <c r="A19" s="56"/>
      <c r="B19" s="37" t="s">
        <v>107</v>
      </c>
      <c r="C19" s="55"/>
      <c r="D19" s="30" t="str">
        <f t="shared" si="0"/>
        <v/>
      </c>
      <c r="F19">
        <f>IF(C19="x",4,0)</f>
        <v>0</v>
      </c>
      <c r="H19" s="40" t="s">
        <v>56</v>
      </c>
    </row>
    <row r="20" spans="1:8" ht="31.5" customHeight="1" x14ac:dyDescent="0.25">
      <c r="A20" s="56"/>
      <c r="B20" s="37" t="s">
        <v>108</v>
      </c>
      <c r="C20" s="57"/>
      <c r="D20" s="30" t="str">
        <f t="shared" si="0"/>
        <v/>
      </c>
      <c r="F20">
        <f>IF(C20="x",12,0)</f>
        <v>0</v>
      </c>
      <c r="H20" s="40" t="s">
        <v>80</v>
      </c>
    </row>
    <row r="21" spans="1:8" ht="31.5" customHeight="1" x14ac:dyDescent="0.25">
      <c r="A21" s="56"/>
      <c r="B21" s="37" t="s">
        <v>17</v>
      </c>
      <c r="C21" s="57"/>
      <c r="D21" s="30" t="str">
        <f t="shared" si="0"/>
        <v/>
      </c>
      <c r="F21">
        <f>IF(C21="x",0,0)</f>
        <v>0</v>
      </c>
      <c r="H21" s="40" t="s">
        <v>59</v>
      </c>
    </row>
    <row r="22" spans="1:8" ht="30" customHeight="1" thickBot="1" x14ac:dyDescent="0.3">
      <c r="A22" s="56"/>
      <c r="B22" s="22" t="s">
        <v>51</v>
      </c>
      <c r="C22" s="55"/>
      <c r="D22" s="30" t="str">
        <f t="shared" si="0"/>
        <v/>
      </c>
      <c r="F22">
        <f>IF(C22="x",0,0)</f>
        <v>0</v>
      </c>
      <c r="G22">
        <f>MAX(F17:F22)</f>
        <v>0</v>
      </c>
      <c r="H22" s="40" t="s">
        <v>59</v>
      </c>
    </row>
    <row r="23" spans="1:8" ht="6.6" customHeight="1" thickBot="1" x14ac:dyDescent="0.3">
      <c r="A23" s="58"/>
      <c r="B23" s="15"/>
      <c r="C23" s="59"/>
      <c r="H23" s="40"/>
    </row>
    <row r="24" spans="1:8" ht="23.25" customHeight="1" x14ac:dyDescent="0.25">
      <c r="A24" s="51" t="s">
        <v>41</v>
      </c>
      <c r="B24" s="99" t="s">
        <v>39</v>
      </c>
      <c r="C24" s="100"/>
      <c r="H24" s="40"/>
    </row>
    <row r="25" spans="1:8" ht="48" customHeight="1" x14ac:dyDescent="0.25">
      <c r="A25" s="52" t="s">
        <v>12</v>
      </c>
      <c r="B25" s="21" t="s">
        <v>88</v>
      </c>
      <c r="C25" s="55"/>
      <c r="D25" s="18" t="str">
        <f>IF(COUNTIF(C25:C28,"x")&gt;=2,"ACHTUNG: Nur EIN Feld mit x angeben!","")</f>
        <v/>
      </c>
      <c r="F25">
        <f>IF(C25="x",3,0)</f>
        <v>0</v>
      </c>
      <c r="H25" s="40" t="s">
        <v>60</v>
      </c>
    </row>
    <row r="26" spans="1:8" ht="35.25" customHeight="1" x14ac:dyDescent="0.25">
      <c r="A26" s="56"/>
      <c r="B26" s="11" t="s">
        <v>90</v>
      </c>
      <c r="C26" s="55"/>
      <c r="D26" s="18" t="str">
        <f>IF(COUNTIF(C25:C28,"x")&gt;=2,"ACHTUNG: Nur EIN Feld mit x angeben!","")</f>
        <v/>
      </c>
      <c r="F26">
        <f>IF(C26="x",6,0)</f>
        <v>0</v>
      </c>
      <c r="H26" s="40" t="s">
        <v>57</v>
      </c>
    </row>
    <row r="27" spans="1:8" ht="34.5" customHeight="1" x14ac:dyDescent="0.25">
      <c r="A27" s="56"/>
      <c r="B27" s="11" t="s">
        <v>89</v>
      </c>
      <c r="C27" s="55"/>
      <c r="D27" s="18" t="str">
        <f>IF(COUNTIF(C25:C28,"x")&gt;=2,"ACHTUNG: Nur EIN Feld mit x angeben!","")</f>
        <v/>
      </c>
      <c r="F27">
        <f>IF(C27="x",10,0)</f>
        <v>0</v>
      </c>
      <c r="H27" s="40" t="s">
        <v>58</v>
      </c>
    </row>
    <row r="28" spans="1:8" ht="30" customHeight="1" x14ac:dyDescent="0.25">
      <c r="A28" s="56"/>
      <c r="B28" s="22" t="s">
        <v>13</v>
      </c>
      <c r="C28" s="55"/>
      <c r="D28" s="18" t="str">
        <f>IF(COUNTIF(C25:C28,"x")&gt;=2,"ACHTUNG: Nur EIN Feld mit x angeben!","")</f>
        <v/>
      </c>
      <c r="F28">
        <f>IF(C28="x",0,0)</f>
        <v>0</v>
      </c>
      <c r="G28">
        <f>MAX(F25:F28)</f>
        <v>0</v>
      </c>
      <c r="H28" s="40" t="s">
        <v>59</v>
      </c>
    </row>
    <row r="29" spans="1:8" ht="6.6" customHeight="1" thickBot="1" x14ac:dyDescent="0.3">
      <c r="A29" s="60"/>
      <c r="B29" s="16"/>
      <c r="C29" s="61"/>
      <c r="H29" s="40"/>
    </row>
    <row r="30" spans="1:8" ht="24.75" customHeight="1" x14ac:dyDescent="0.25">
      <c r="A30" s="51" t="s">
        <v>42</v>
      </c>
      <c r="B30" s="101" t="s">
        <v>29</v>
      </c>
      <c r="C30" s="102"/>
      <c r="H30" s="40"/>
    </row>
    <row r="31" spans="1:8" ht="47.25" x14ac:dyDescent="0.25">
      <c r="A31" s="62" t="s">
        <v>18</v>
      </c>
      <c r="B31" s="23" t="s">
        <v>91</v>
      </c>
      <c r="C31" s="63"/>
      <c r="D31" s="31" t="str">
        <f>IF(AND($C$34="x",OR($C$31="x",$C$32="x",$C$33="x")),"ACHTUNG: Widersprüche vorhanden (Nicht relevant gewählt)!","")</f>
        <v/>
      </c>
      <c r="F31">
        <f>IF(C31="x",5,0)</f>
        <v>0</v>
      </c>
      <c r="H31" s="40" t="s">
        <v>61</v>
      </c>
    </row>
    <row r="32" spans="1:8" ht="34.5" customHeight="1" x14ac:dyDescent="0.25">
      <c r="A32" s="56"/>
      <c r="B32" s="10" t="s">
        <v>112</v>
      </c>
      <c r="C32" s="63"/>
      <c r="D32" s="31" t="str">
        <f>IF(AND($C$34="x",OR($C$31="x",$C$32="x",$C$33="x")),"ACHTUNG: Widersprüche vorhanden (Nicht relevant gewählt)!","")</f>
        <v/>
      </c>
      <c r="F32">
        <f>IF(C32="x",6,0)</f>
        <v>0</v>
      </c>
      <c r="H32" s="40" t="s">
        <v>57</v>
      </c>
    </row>
    <row r="33" spans="1:8" ht="36" customHeight="1" x14ac:dyDescent="0.25">
      <c r="A33" s="56"/>
      <c r="B33" s="10" t="s">
        <v>113</v>
      </c>
      <c r="C33" s="63"/>
      <c r="D33" s="31" t="str">
        <f>IF(AND($C$34="x",OR($C$31="x",$C$32="x",$C$33="x")),"ACHTUNG: Widersprüche vorhanden (Nicht relevant gewählt)!","")</f>
        <v/>
      </c>
      <c r="F33">
        <f>IF(C33="x",7,0)</f>
        <v>0</v>
      </c>
      <c r="H33" s="40" t="s">
        <v>62</v>
      </c>
    </row>
    <row r="34" spans="1:8" ht="31.5" customHeight="1" thickBot="1" x14ac:dyDescent="0.3">
      <c r="A34" s="64"/>
      <c r="B34" s="26" t="s">
        <v>13</v>
      </c>
      <c r="C34" s="65"/>
      <c r="D34" s="31" t="str">
        <f>IF(AND($C$34="x",OR($C$31="x",$C$32="x",$C$33="x")),"ACHTUNG: Widersprüche vorhanden (Nicht relevant gewählt)!","")</f>
        <v/>
      </c>
      <c r="F34">
        <f>IF(C34="x",0,0)</f>
        <v>0</v>
      </c>
      <c r="G34">
        <f>MAX(F31:F34)</f>
        <v>0</v>
      </c>
      <c r="H34" s="40" t="s">
        <v>59</v>
      </c>
    </row>
    <row r="35" spans="1:8" ht="6.6" customHeight="1" thickBot="1" x14ac:dyDescent="0.3">
      <c r="A35" s="58"/>
      <c r="B35" s="15"/>
      <c r="C35" s="59"/>
      <c r="H35" s="40"/>
    </row>
    <row r="36" spans="1:8" ht="24" customHeight="1" x14ac:dyDescent="0.25">
      <c r="A36" s="51" t="s">
        <v>43</v>
      </c>
      <c r="B36" s="103" t="s">
        <v>24</v>
      </c>
      <c r="C36" s="104"/>
      <c r="H36" s="40"/>
    </row>
    <row r="37" spans="1:8" ht="27" customHeight="1" x14ac:dyDescent="0.25">
      <c r="A37" s="62" t="s">
        <v>19</v>
      </c>
      <c r="B37" s="24" t="s">
        <v>20</v>
      </c>
      <c r="C37" s="55"/>
      <c r="D37" s="31" t="str">
        <f>IF(AND($C$37="x",OR($C$38="x",)),"ACHTUNG: Nur EIN Feld mit x angeben!","")</f>
        <v/>
      </c>
      <c r="F37">
        <f>IF(C37="x",2,0)</f>
        <v>0</v>
      </c>
      <c r="H37" s="40" t="s">
        <v>63</v>
      </c>
    </row>
    <row r="38" spans="1:8" ht="26.25" customHeight="1" thickBot="1" x14ac:dyDescent="0.3">
      <c r="A38" s="64"/>
      <c r="B38" s="25" t="s">
        <v>16</v>
      </c>
      <c r="C38" s="66"/>
      <c r="D38" s="31" t="str">
        <f>IF(AND($C$37="x",OR($C$38="x",)),"ACHTUNG: Nur EIN Feld mit x angeben!","")</f>
        <v/>
      </c>
      <c r="F38">
        <f>IF(C38="x",0,0)</f>
        <v>0</v>
      </c>
      <c r="G38">
        <f>MAX(F37:F38)</f>
        <v>0</v>
      </c>
      <c r="H38" s="40" t="s">
        <v>59</v>
      </c>
    </row>
    <row r="39" spans="1:8" ht="6.6" customHeight="1" thickBot="1" x14ac:dyDescent="0.3">
      <c r="A39" s="58"/>
      <c r="B39" s="15"/>
      <c r="C39" s="59"/>
      <c r="H39" s="40"/>
    </row>
    <row r="40" spans="1:8" ht="25.5" customHeight="1" x14ac:dyDescent="0.25">
      <c r="A40" s="51" t="s">
        <v>44</v>
      </c>
      <c r="B40" s="105" t="s">
        <v>29</v>
      </c>
      <c r="C40" s="106"/>
      <c r="H40" s="40"/>
    </row>
    <row r="41" spans="1:8" ht="34.5" customHeight="1" x14ac:dyDescent="0.25">
      <c r="A41" s="52" t="s">
        <v>114</v>
      </c>
      <c r="B41" s="23" t="s">
        <v>92</v>
      </c>
      <c r="C41" s="63"/>
      <c r="D41" s="31" t="str">
        <f>IF(AND($C$43="x",OR($C$41="x",$C$42="x")),"ACHTUNG: Widersprüche vorhanden (Nein gewählt)!","")</f>
        <v/>
      </c>
      <c r="F41">
        <f>IF(C41="x",3,0)</f>
        <v>0</v>
      </c>
      <c r="H41" s="40" t="s">
        <v>60</v>
      </c>
    </row>
    <row r="42" spans="1:8" ht="32.25" customHeight="1" x14ac:dyDescent="0.25">
      <c r="A42" s="56"/>
      <c r="B42" s="10" t="s">
        <v>21</v>
      </c>
      <c r="C42" s="63"/>
      <c r="D42" s="31" t="str">
        <f t="shared" ref="D42:D43" si="1">IF(AND($C$43="x",OR($C$41="x",$C$42="x")),"ACHTUNG: Widersprüche vorhanden (Nein gewählt)!","")</f>
        <v/>
      </c>
      <c r="F42">
        <f>IF(C42="x",5,0)</f>
        <v>0</v>
      </c>
      <c r="H42" s="40" t="s">
        <v>61</v>
      </c>
    </row>
    <row r="43" spans="1:8" ht="30.75" customHeight="1" thickBot="1" x14ac:dyDescent="0.3">
      <c r="A43" s="64"/>
      <c r="B43" s="26" t="s">
        <v>16</v>
      </c>
      <c r="C43" s="63"/>
      <c r="D43" s="31" t="str">
        <f t="shared" si="1"/>
        <v/>
      </c>
      <c r="F43">
        <f>IF(C43="x",0,0)</f>
        <v>0</v>
      </c>
      <c r="G43">
        <f>MAX(F41:F43)</f>
        <v>0</v>
      </c>
      <c r="H43" s="40" t="s">
        <v>59</v>
      </c>
    </row>
    <row r="44" spans="1:8" ht="6.6" customHeight="1" thickBot="1" x14ac:dyDescent="0.3">
      <c r="A44" s="58"/>
      <c r="B44" s="15"/>
      <c r="C44" s="59"/>
      <c r="H44" s="40"/>
    </row>
    <row r="45" spans="1:8" ht="26.25" customHeight="1" x14ac:dyDescent="0.25">
      <c r="A45" s="51" t="s">
        <v>81</v>
      </c>
      <c r="B45" s="99" t="s">
        <v>36</v>
      </c>
      <c r="C45" s="100"/>
      <c r="H45" s="40"/>
    </row>
    <row r="46" spans="1:8" ht="29.25" customHeight="1" x14ac:dyDescent="0.25">
      <c r="A46" s="67" t="s">
        <v>23</v>
      </c>
      <c r="B46" s="32" t="s">
        <v>115</v>
      </c>
      <c r="C46" s="63"/>
      <c r="D46" s="18"/>
      <c r="F46">
        <f>IF(C43="x",0,0)</f>
        <v>0</v>
      </c>
      <c r="H46" s="40" t="s">
        <v>59</v>
      </c>
    </row>
    <row r="47" spans="1:8" ht="29.25" customHeight="1" x14ac:dyDescent="0.25">
      <c r="A47" s="74"/>
      <c r="B47" s="32" t="s">
        <v>72</v>
      </c>
      <c r="C47" s="63"/>
      <c r="D47" s="18"/>
      <c r="F47">
        <f>IF(C47="bis 30 ha",1,IF(C47="über 30 ha",4,0))</f>
        <v>0</v>
      </c>
      <c r="H47" s="40" t="s">
        <v>64</v>
      </c>
    </row>
    <row r="48" spans="1:8" ht="30.75" customHeight="1" x14ac:dyDescent="0.25">
      <c r="A48" s="56"/>
      <c r="B48" s="32" t="s">
        <v>73</v>
      </c>
      <c r="C48" s="63"/>
      <c r="D48" s="18"/>
      <c r="F48">
        <f>IF(C48="bis 50 ha",4,IF(C48="über 50 ha oder Flächentausch",7,0))</f>
        <v>0</v>
      </c>
      <c r="H48" s="40" t="s">
        <v>65</v>
      </c>
    </row>
    <row r="49" spans="1:8" ht="27.75" customHeight="1" x14ac:dyDescent="0.25">
      <c r="A49" s="56"/>
      <c r="B49" s="33" t="s">
        <v>74</v>
      </c>
      <c r="C49" s="63"/>
      <c r="D49" s="18"/>
      <c r="F49">
        <f>IF(C49="bis 0,5 ha",4,IF(C49="von 0,5 bis 5 ha",7,IF(C49="über 5 ha",10,0)))</f>
        <v>0</v>
      </c>
      <c r="H49" s="40" t="s">
        <v>68</v>
      </c>
    </row>
    <row r="50" spans="1:8" ht="27.75" customHeight="1" x14ac:dyDescent="0.25">
      <c r="A50" s="56"/>
      <c r="B50" s="33" t="s">
        <v>79</v>
      </c>
      <c r="C50" s="68"/>
      <c r="D50" s="18"/>
      <c r="F50">
        <f>IF(C50="bis 0,5 ha",7,IF(C50="über 0,5 ha",10,0))</f>
        <v>0</v>
      </c>
      <c r="H50" s="40" t="s">
        <v>66</v>
      </c>
    </row>
    <row r="51" spans="1:8" ht="30" customHeight="1" x14ac:dyDescent="0.25">
      <c r="A51" s="56"/>
      <c r="B51" s="33" t="s">
        <v>75</v>
      </c>
      <c r="C51" s="68"/>
      <c r="D51" s="18"/>
      <c r="F51">
        <f>IF(C51="&lt; 1,8 GVE/ha",0,IF(C51="≥ 1,8 GVE/ha",7,0))</f>
        <v>0</v>
      </c>
      <c r="G51">
        <f>IF(SUM(F46:F51)&gt;15,15,SUM(F46:F51))</f>
        <v>0</v>
      </c>
      <c r="H51" s="40" t="s">
        <v>67</v>
      </c>
    </row>
    <row r="52" spans="1:8" ht="6.6" customHeight="1" thickBot="1" x14ac:dyDescent="0.3">
      <c r="A52" s="12"/>
      <c r="B52" s="8"/>
      <c r="C52" s="13"/>
      <c r="H52" s="40"/>
    </row>
    <row r="53" spans="1:8" ht="28.5" customHeight="1" x14ac:dyDescent="0.25">
      <c r="A53" s="51" t="s">
        <v>82</v>
      </c>
      <c r="B53" s="101" t="s">
        <v>29</v>
      </c>
      <c r="C53" s="102"/>
      <c r="H53" s="40"/>
    </row>
    <row r="54" spans="1:8" ht="64.5" customHeight="1" x14ac:dyDescent="0.25">
      <c r="A54" s="62" t="s">
        <v>25</v>
      </c>
      <c r="B54" s="27" t="s">
        <v>77</v>
      </c>
      <c r="C54" s="63"/>
      <c r="D54" s="31" t="str">
        <f>IF(AND($C$56="x",OR($C$54="x",$C$55="x")),"ACHTUNG: Widersprüche vorhanden (Nicht relevant gewählt)!","")</f>
        <v/>
      </c>
      <c r="F54">
        <f>IF(C54="x",10,0)</f>
        <v>0</v>
      </c>
      <c r="H54" s="40" t="s">
        <v>58</v>
      </c>
    </row>
    <row r="55" spans="1:8" ht="43.5" customHeight="1" x14ac:dyDescent="0.25">
      <c r="A55" s="69"/>
      <c r="B55" s="27" t="s">
        <v>76</v>
      </c>
      <c r="C55" s="63"/>
      <c r="D55" s="31" t="str">
        <f t="shared" ref="D55" si="2">IF(AND($C$56="x",OR($C$54="x",$C$55="x")),"ACHTUNG: Widersprüche vorhanden (Nicht relevant gewählt)!","")</f>
        <v/>
      </c>
      <c r="F55">
        <f>IF(C55="x",6,0)</f>
        <v>0</v>
      </c>
      <c r="H55" s="40" t="s">
        <v>57</v>
      </c>
    </row>
    <row r="56" spans="1:8" ht="43.5" customHeight="1" thickBot="1" x14ac:dyDescent="0.3">
      <c r="A56" s="56"/>
      <c r="B56" s="29" t="s">
        <v>13</v>
      </c>
      <c r="C56" s="63"/>
      <c r="D56" s="31" t="str">
        <f>IF(AND($C$56="x",OR($C$54="x",$C$55="x")),"ACHTUNG: Widersprüche vorhanden (Nicht relevant gewählt)!","")</f>
        <v/>
      </c>
      <c r="F56">
        <f>IF(C56="x",0,0)</f>
        <v>0</v>
      </c>
      <c r="G56">
        <f>SUM(F54:F56)</f>
        <v>0</v>
      </c>
      <c r="H56" s="40" t="s">
        <v>59</v>
      </c>
    </row>
    <row r="57" spans="1:8" ht="6.6" customHeight="1" thickBot="1" x14ac:dyDescent="0.3">
      <c r="A57" s="58"/>
      <c r="B57" s="15"/>
      <c r="C57" s="59"/>
      <c r="H57" s="40"/>
    </row>
    <row r="58" spans="1:8" ht="23.25" customHeight="1" x14ac:dyDescent="0.25">
      <c r="A58" s="51" t="s">
        <v>45</v>
      </c>
      <c r="B58" s="101" t="s">
        <v>29</v>
      </c>
      <c r="C58" s="102"/>
      <c r="H58" s="40"/>
    </row>
    <row r="59" spans="1:8" ht="50.25" customHeight="1" x14ac:dyDescent="0.25">
      <c r="A59" s="62" t="s">
        <v>26</v>
      </c>
      <c r="B59" s="27" t="s">
        <v>71</v>
      </c>
      <c r="C59" s="63"/>
      <c r="D59" s="31" t="str">
        <f>IF(AND($C$62="x",OR($C$59="x",$C$60="x",$C$61="x")),"ACHTUNG: Widersprüche vorhanden (Nicht relevant gewählt)!","")</f>
        <v/>
      </c>
      <c r="F59">
        <f>IF(C59="x",4,0)</f>
        <v>0</v>
      </c>
      <c r="H59" s="40" t="s">
        <v>56</v>
      </c>
    </row>
    <row r="60" spans="1:8" ht="27.75" customHeight="1" x14ac:dyDescent="0.25">
      <c r="A60" s="56"/>
      <c r="B60" s="10" t="s">
        <v>27</v>
      </c>
      <c r="C60" s="63"/>
      <c r="D60" s="31" t="str">
        <f>IF(AND($C$62="x",OR($C$59="x",$C$60="x",$C$61="x")),"ACHTUNG: Widersprüche vorhanden (Nicht relevant gewählt)!","")</f>
        <v/>
      </c>
      <c r="F60">
        <f>IF(C60="x",7,0)</f>
        <v>0</v>
      </c>
      <c r="H60" s="40" t="s">
        <v>62</v>
      </c>
    </row>
    <row r="61" spans="1:8" ht="64.349999999999994" customHeight="1" x14ac:dyDescent="0.25">
      <c r="A61" s="56"/>
      <c r="B61" s="28" t="s">
        <v>28</v>
      </c>
      <c r="C61" s="63"/>
      <c r="D61" s="31" t="str">
        <f>IF(AND($C$62="x",OR($C$59="x",$C$60="x",$C$61="x")),"ACHTUNG: Widersprüche vorhanden (Nicht relevant gewählt)!","")</f>
        <v/>
      </c>
      <c r="F61">
        <f>IF(C61="x",10,0)</f>
        <v>0</v>
      </c>
      <c r="H61" s="40" t="s">
        <v>58</v>
      </c>
    </row>
    <row r="62" spans="1:8" ht="31.5" customHeight="1" thickBot="1" x14ac:dyDescent="0.3">
      <c r="A62" s="64"/>
      <c r="B62" s="29" t="s">
        <v>13</v>
      </c>
      <c r="C62" s="65"/>
      <c r="D62" s="31" t="str">
        <f>IF(AND($C$62="x",OR($C$59="x",$C$60="x",$C$61="x")),"ACHTUNG: Widersprüche vorhanden (Nicht relevant gewählt)!","")</f>
        <v/>
      </c>
      <c r="F62">
        <f>IF(C62="x",0,0)</f>
        <v>0</v>
      </c>
      <c r="G62">
        <f>IF(SUM(F59:F62)&gt;15,15,SUM(F59:F62))</f>
        <v>0</v>
      </c>
      <c r="H62" s="40" t="s">
        <v>59</v>
      </c>
    </row>
    <row r="63" spans="1:8" ht="6.6" customHeight="1" thickBot="1" x14ac:dyDescent="0.3">
      <c r="A63" s="58"/>
      <c r="B63" s="15"/>
      <c r="C63" s="59"/>
      <c r="H63" s="40"/>
    </row>
    <row r="64" spans="1:8" ht="23.25" customHeight="1" x14ac:dyDescent="0.25">
      <c r="A64" s="51" t="s">
        <v>47</v>
      </c>
      <c r="B64" s="101" t="s">
        <v>50</v>
      </c>
      <c r="C64" s="102"/>
      <c r="H64" s="40"/>
    </row>
    <row r="65" spans="1:8" ht="36" customHeight="1" thickBot="1" x14ac:dyDescent="0.3">
      <c r="A65" s="62" t="s">
        <v>48</v>
      </c>
      <c r="B65" s="27" t="s">
        <v>49</v>
      </c>
      <c r="C65" s="70"/>
      <c r="D65" s="31"/>
      <c r="H65" s="40"/>
    </row>
    <row r="66" spans="1:8" ht="6.6" customHeight="1" thickBot="1" x14ac:dyDescent="0.3">
      <c r="A66" s="58"/>
      <c r="B66" s="15"/>
      <c r="C66" s="59"/>
      <c r="H66" s="40"/>
    </row>
    <row r="67" spans="1:8" ht="29.25" customHeight="1" x14ac:dyDescent="0.25">
      <c r="A67" s="51" t="s">
        <v>46</v>
      </c>
      <c r="B67" s="99" t="s">
        <v>39</v>
      </c>
      <c r="C67" s="100"/>
      <c r="H67" s="40"/>
    </row>
    <row r="68" spans="1:8" ht="49.5" customHeight="1" x14ac:dyDescent="0.3">
      <c r="A68" s="71" t="s">
        <v>110</v>
      </c>
      <c r="B68" s="11" t="s">
        <v>109</v>
      </c>
      <c r="C68" s="55"/>
      <c r="D68" s="18" t="str">
        <f>IF(COUNTIF(C68:C69,"x")&gt;=2,"ACHTUNG: Nur EIN Feld mit x angeben!","")</f>
        <v/>
      </c>
      <c r="F68">
        <f>IF(C68="x",1,0)</f>
        <v>0</v>
      </c>
      <c r="H68" s="40" t="s">
        <v>55</v>
      </c>
    </row>
    <row r="69" spans="1:8" ht="45" customHeight="1" thickBot="1" x14ac:dyDescent="0.3">
      <c r="A69" s="72"/>
      <c r="B69" s="11" t="s">
        <v>111</v>
      </c>
      <c r="C69" s="55"/>
      <c r="D69" s="18" t="str">
        <f>IF(COUNTIF(C68:C69,"x")&gt;=2,"ACHTUNG: Nur EIN Feld mit x angeben!","")</f>
        <v/>
      </c>
      <c r="F69">
        <f>IF(C69="x",6,0)</f>
        <v>0</v>
      </c>
      <c r="G69">
        <f>MAX(F68:F69)</f>
        <v>0</v>
      </c>
      <c r="H69" s="40" t="s">
        <v>57</v>
      </c>
    </row>
    <row r="70" spans="1:8" ht="6.6" customHeight="1" thickBot="1" x14ac:dyDescent="0.3">
      <c r="A70" s="58"/>
      <c r="B70" s="15"/>
      <c r="C70" s="59"/>
      <c r="H70" s="40"/>
    </row>
    <row r="71" spans="1:8" ht="138.75" customHeight="1" x14ac:dyDescent="0.25">
      <c r="A71" s="93" t="s">
        <v>116</v>
      </c>
      <c r="B71" s="94"/>
      <c r="C71" s="95"/>
    </row>
    <row r="72" spans="1:8" ht="15.75" thickBot="1" x14ac:dyDescent="0.3"/>
    <row r="73" spans="1:8" ht="20.45" customHeight="1" thickBot="1" x14ac:dyDescent="0.3">
      <c r="A73" s="35" t="s">
        <v>86</v>
      </c>
      <c r="B73" s="17" t="s">
        <v>30</v>
      </c>
      <c r="C73" s="38">
        <f>SUM(G22,G28,G34,G38,G43,G56,G62,G69,G51)</f>
        <v>0</v>
      </c>
    </row>
    <row r="74" spans="1:8" ht="20.45" customHeight="1" thickBot="1" x14ac:dyDescent="0.3">
      <c r="A74" s="35" t="s">
        <v>83</v>
      </c>
    </row>
    <row r="75" spans="1:8" ht="20.45" customHeight="1" thickBot="1" x14ac:dyDescent="0.3">
      <c r="A75" s="35" t="s">
        <v>84</v>
      </c>
      <c r="B75" s="17" t="s">
        <v>38</v>
      </c>
      <c r="C75" s="34" t="str">
        <f>IF(C73=0,"",IF(C73&lt;17,0,IF(C73&lt;33,1,IF(C73&lt;49,2,3))))</f>
        <v/>
      </c>
    </row>
    <row r="76" spans="1:8" ht="20.45" customHeight="1" x14ac:dyDescent="0.25">
      <c r="A76" s="35" t="s">
        <v>85</v>
      </c>
    </row>
    <row r="77" spans="1:8" ht="20.45" customHeight="1" thickBot="1" x14ac:dyDescent="0.3"/>
    <row r="78" spans="1:8" x14ac:dyDescent="0.25">
      <c r="A78" s="84" t="s">
        <v>95</v>
      </c>
      <c r="B78" s="85"/>
      <c r="C78" s="85"/>
      <c r="D78" s="85"/>
      <c r="E78" s="85"/>
      <c r="F78" s="85"/>
      <c r="G78" s="86"/>
    </row>
    <row r="79" spans="1:8" ht="20.45" customHeight="1" x14ac:dyDescent="0.25">
      <c r="A79" s="41"/>
      <c r="B79" s="42" t="s">
        <v>96</v>
      </c>
      <c r="C79" s="42" t="s">
        <v>97</v>
      </c>
      <c r="D79" s="87" t="s">
        <v>98</v>
      </c>
      <c r="E79" s="88"/>
      <c r="F79" s="87" t="s">
        <v>99</v>
      </c>
      <c r="G79" s="89"/>
    </row>
    <row r="80" spans="1:8" ht="26.25" customHeight="1" x14ac:dyDescent="0.25">
      <c r="A80" s="41" t="s">
        <v>2</v>
      </c>
      <c r="B80" s="43" t="s">
        <v>106</v>
      </c>
      <c r="C80" s="43" t="s">
        <v>106</v>
      </c>
      <c r="D80" s="90" t="s">
        <v>100</v>
      </c>
      <c r="E80" s="91"/>
      <c r="F80" s="90" t="s">
        <v>101</v>
      </c>
      <c r="G80" s="92"/>
    </row>
    <row r="81" spans="1:7" x14ac:dyDescent="0.25">
      <c r="A81" s="41" t="s">
        <v>102</v>
      </c>
      <c r="B81" s="75">
        <v>45176</v>
      </c>
      <c r="C81" s="76">
        <v>45176</v>
      </c>
      <c r="D81" s="77">
        <v>45223</v>
      </c>
      <c r="E81" s="78"/>
      <c r="F81" s="77">
        <v>45237</v>
      </c>
      <c r="G81" s="79"/>
    </row>
    <row r="82" spans="1:7" ht="15.75" thickBot="1" x14ac:dyDescent="0.3">
      <c r="A82" s="44" t="s">
        <v>103</v>
      </c>
      <c r="B82" s="45" t="s">
        <v>104</v>
      </c>
      <c r="C82" s="45" t="s">
        <v>104</v>
      </c>
      <c r="D82" s="80" t="s">
        <v>105</v>
      </c>
      <c r="E82" s="81"/>
      <c r="F82" s="82" t="s">
        <v>104</v>
      </c>
      <c r="G82" s="83"/>
    </row>
  </sheetData>
  <sheetProtection algorithmName="SHA-512" hashValue="JdRa7I7RnPmIXVRbVUCa4uaPC89AxrEJzUZjX2iFRJbOA9/K4dARYSkXxEG6yH5IcIx7d4a69GVN5KDC95TB7g==" saltValue="1B8mLQQEkb4zYclqh+NdXg==" spinCount="100000" sheet="1" objects="1" scenarios="1"/>
  <mergeCells count="22">
    <mergeCell ref="A71:C71"/>
    <mergeCell ref="A11:C11"/>
    <mergeCell ref="B67:C67"/>
    <mergeCell ref="B30:C30"/>
    <mergeCell ref="B36:C36"/>
    <mergeCell ref="B40:C40"/>
    <mergeCell ref="B45:C45"/>
    <mergeCell ref="B64:C64"/>
    <mergeCell ref="B16:C16"/>
    <mergeCell ref="B24:C24"/>
    <mergeCell ref="B53:C53"/>
    <mergeCell ref="B58:C58"/>
    <mergeCell ref="A15:C15"/>
    <mergeCell ref="D81:E81"/>
    <mergeCell ref="F81:G81"/>
    <mergeCell ref="D82:E82"/>
    <mergeCell ref="F82:G82"/>
    <mergeCell ref="A78:G78"/>
    <mergeCell ref="D79:E79"/>
    <mergeCell ref="F79:G79"/>
    <mergeCell ref="D80:E80"/>
    <mergeCell ref="F80:G80"/>
  </mergeCells>
  <dataValidations count="4">
    <dataValidation type="list" allowBlank="1" showInputMessage="1" showErrorMessage="1" sqref="C68:C69 C31:C34 C37:C38 C52 C59:C62 C54:C56 C25:C28 C17:C22 C41:C43 C46" xr:uid="{00000000-0002-0000-0000-000000000000}">
      <formula1>x</formula1>
    </dataValidation>
    <dataValidation type="list" allowBlank="1" showInputMessage="1" showErrorMessage="1" sqref="C47" xr:uid="{00000000-0002-0000-0000-000001000000}">
      <formula1>Grünland</formula1>
    </dataValidation>
    <dataValidation type="list" allowBlank="1" showInputMessage="1" showErrorMessage="1" sqref="C48" xr:uid="{00000000-0002-0000-0000-000002000000}">
      <formula1>Acker</formula1>
    </dataValidation>
    <dataValidation type="list" allowBlank="1" showInputMessage="1" showErrorMessage="1" sqref="C51" xr:uid="{00000000-0002-0000-0000-000003000000}">
      <formula1>Tierbesatz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Header>&amp;C&amp;"Segoe UI Light,Standard"&amp;12Kontrollausschuss gemäß § 5 EU-QuaDG</oddHeader>
    <oddFooter>&amp;LFragebogen zur Risikobewertung von landwirtschaftlichen Betrieben
L_0012_3&amp;Cgültig ab 01.01.2024&amp;R&amp;P/&amp;N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Tabelle2!$G$1:$G$3</xm:f>
          </x14:formula1>
          <xm:sqref>C50</xm:sqref>
        </x14:dataValidation>
        <x14:dataValidation type="list" allowBlank="1" showInputMessage="1" showErrorMessage="1" xr:uid="{00000000-0002-0000-0000-000005000000}">
          <x14:formula1>
            <xm:f>Tabelle2!$E:$E</xm:f>
          </x14:formula1>
          <xm:sqref>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showFormulas="1" workbookViewId="0">
      <selection activeCell="E9" sqref="E9"/>
    </sheetView>
  </sheetViews>
  <sheetFormatPr baseColWidth="10" defaultColWidth="9.140625" defaultRowHeight="15" x14ac:dyDescent="0.25"/>
  <cols>
    <col min="1" max="1" width="7.28515625" customWidth="1"/>
  </cols>
  <sheetData>
    <row r="1" spans="1:7" x14ac:dyDescent="0.25">
      <c r="A1" t="s">
        <v>11</v>
      </c>
      <c r="B1" t="s">
        <v>15</v>
      </c>
      <c r="C1" t="s">
        <v>11</v>
      </c>
      <c r="D1" t="s">
        <v>11</v>
      </c>
      <c r="E1" t="s">
        <v>11</v>
      </c>
      <c r="F1" t="s">
        <v>11</v>
      </c>
    </row>
    <row r="2" spans="1:7" x14ac:dyDescent="0.25">
      <c r="A2" s="7" t="s">
        <v>10</v>
      </c>
      <c r="B2" t="s">
        <v>16</v>
      </c>
      <c r="C2" t="s">
        <v>31</v>
      </c>
      <c r="D2" t="s">
        <v>33</v>
      </c>
      <c r="E2" t="s">
        <v>35</v>
      </c>
      <c r="F2" t="s">
        <v>93</v>
      </c>
      <c r="G2" t="s">
        <v>35</v>
      </c>
    </row>
    <row r="3" spans="1:7" x14ac:dyDescent="0.25">
      <c r="C3" t="s">
        <v>32</v>
      </c>
      <c r="D3" t="s">
        <v>34</v>
      </c>
      <c r="E3" t="s">
        <v>69</v>
      </c>
      <c r="F3" t="s">
        <v>94</v>
      </c>
      <c r="G3" t="s">
        <v>70</v>
      </c>
    </row>
    <row r="4" spans="1:7" x14ac:dyDescent="0.25">
      <c r="E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Kriterien</vt:lpstr>
      <vt:lpstr>Tabelle2</vt:lpstr>
      <vt:lpstr>Tabelle3</vt:lpstr>
      <vt:lpstr>Acker</vt:lpstr>
      <vt:lpstr>Gemüse</vt:lpstr>
      <vt:lpstr>Grünland</vt:lpstr>
      <vt:lpstr>JN</vt:lpstr>
      <vt:lpstr>Tierbesatz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2023-11-08T13:53:36Z</dcterms:modified>
</cp:coreProperties>
</file>